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P 0149.2017 - UDESC - Agência de Viagens para Hospedagem e Alimentação  SGPE 19129.2016 - VIG 13.02.18\"/>
    </mc:Choice>
  </mc:AlternateContent>
  <bookViews>
    <workbookView xWindow="0" yWindow="0" windowWidth="21600" windowHeight="9135" tabRatio="857"/>
  </bookViews>
  <sheets>
    <sheet name="Reit-PROAD" sheetId="75" r:id="rId1"/>
    <sheet name="Reit-PROEX" sheetId="176" r:id="rId2"/>
    <sheet name="ESAG" sheetId="178" r:id="rId3"/>
    <sheet name="CEART" sheetId="179" r:id="rId4"/>
    <sheet name="FAED" sheetId="180" r:id="rId5"/>
    <sheet name="CEAD" sheetId="181" r:id="rId6"/>
    <sheet name="CEFID" sheetId="182" r:id="rId7"/>
    <sheet name="CERES" sheetId="183" r:id="rId8"/>
    <sheet name="CESFI" sheetId="184" r:id="rId9"/>
    <sheet name="CCT" sheetId="185" r:id="rId10"/>
    <sheet name="CEO" sheetId="186" r:id="rId11"/>
    <sheet name="CAV" sheetId="190" r:id="rId12"/>
    <sheet name="CEAVI" sheetId="187" r:id="rId13"/>
    <sheet name="CEPLAN" sheetId="188" r:id="rId14"/>
    <sheet name="GESTOR" sheetId="189" r:id="rId15"/>
    <sheet name="Modelo Anexo II IN 002_2014" sheetId="77" r:id="rId16"/>
  </sheets>
  <definedNames>
    <definedName name="diasuteis" localSheetId="9">#REF!</definedName>
    <definedName name="diasuteis" localSheetId="5">#REF!</definedName>
    <definedName name="diasuteis" localSheetId="3">#REF!</definedName>
    <definedName name="diasuteis" localSheetId="12">#REF!</definedName>
    <definedName name="diasuteis" localSheetId="6">#REF!</definedName>
    <definedName name="diasuteis" localSheetId="10">#REF!</definedName>
    <definedName name="diasuteis" localSheetId="13">#REF!</definedName>
    <definedName name="diasuteis" localSheetId="7">#REF!</definedName>
    <definedName name="diasuteis" localSheetId="8">#REF!</definedName>
    <definedName name="diasuteis" localSheetId="2">#REF!</definedName>
    <definedName name="diasuteis" localSheetId="4">#REF!</definedName>
    <definedName name="diasuteis" localSheetId="14">#REF!</definedName>
    <definedName name="diasuteis" localSheetId="0">#REF!</definedName>
    <definedName name="diasuteis" localSheetId="1">#REF!</definedName>
    <definedName name="diasuteis">#REF!</definedName>
    <definedName name="Ferias" localSheetId="9">#REF!</definedName>
    <definedName name="Ferias" localSheetId="5">#REF!</definedName>
    <definedName name="Ferias" localSheetId="3">#REF!</definedName>
    <definedName name="Ferias" localSheetId="12">#REF!</definedName>
    <definedName name="Ferias" localSheetId="7">#REF!</definedName>
    <definedName name="Ferias" localSheetId="14">#REF!</definedName>
    <definedName name="Ferias">#REF!</definedName>
    <definedName name="RD" localSheetId="9">OFFSET(#REF!,(MATCH(SMALL(#REF!,ROW()-10),#REF!,0)-1),0)</definedName>
    <definedName name="RD" localSheetId="5">OFFSET(#REF!,(MATCH(SMALL(#REF!,ROW()-10),#REF!,0)-1),0)</definedName>
    <definedName name="RD" localSheetId="3">OFFSET(#REF!,(MATCH(SMALL(#REF!,ROW()-10),#REF!,0)-1),0)</definedName>
    <definedName name="RD" localSheetId="12">OFFSET(#REF!,(MATCH(SMALL(#REF!,ROW()-10),#REF!,0)-1),0)</definedName>
    <definedName name="RD" localSheetId="7">OFFSET(#REF!,(MATCH(SMALL(#REF!,ROW()-10),#REF!,0)-1),0)</definedName>
    <definedName name="RD" localSheetId="14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F5" i="189" l="1"/>
  <c r="F6" i="189" s="1"/>
  <c r="F4" i="189"/>
  <c r="G5" i="188"/>
  <c r="H5" i="188" s="1"/>
  <c r="G4" i="188"/>
  <c r="H4" i="188" s="1"/>
  <c r="G5" i="187"/>
  <c r="H5" i="187" s="1"/>
  <c r="G4" i="187"/>
  <c r="H4" i="187" s="1"/>
  <c r="G5" i="190"/>
  <c r="H5" i="190" s="1"/>
  <c r="G4" i="190"/>
  <c r="H4" i="190" s="1"/>
  <c r="G5" i="186"/>
  <c r="H5" i="186" s="1"/>
  <c r="G4" i="186"/>
  <c r="H4" i="186" s="1"/>
  <c r="G5" i="185"/>
  <c r="H5" i="185" s="1"/>
  <c r="G4" i="185"/>
  <c r="H4" i="185" s="1"/>
  <c r="G5" i="184"/>
  <c r="H5" i="184" s="1"/>
  <c r="G4" i="184"/>
  <c r="H4" i="184" s="1"/>
  <c r="G5" i="183"/>
  <c r="H5" i="183" s="1"/>
  <c r="G4" i="183"/>
  <c r="H4" i="183" s="1"/>
  <c r="G5" i="182"/>
  <c r="H5" i="182" s="1"/>
  <c r="G4" i="182"/>
  <c r="H4" i="182" s="1"/>
  <c r="G5" i="180"/>
  <c r="H5" i="180" s="1"/>
  <c r="G4" i="180"/>
  <c r="H4" i="180" s="1"/>
  <c r="G5" i="179"/>
  <c r="H5" i="179" s="1"/>
  <c r="G4" i="179"/>
  <c r="H4" i="179" s="1"/>
  <c r="G5" i="178"/>
  <c r="H5" i="178" s="1"/>
  <c r="G4" i="178"/>
  <c r="H4" i="178" s="1"/>
  <c r="G5" i="176"/>
  <c r="H5" i="176" s="1"/>
  <c r="G4" i="176"/>
  <c r="H4" i="176" s="1"/>
  <c r="G5" i="75"/>
  <c r="H5" i="75" s="1"/>
  <c r="G4" i="75"/>
  <c r="H4" i="75" s="1"/>
  <c r="G5" i="181" l="1"/>
  <c r="H5" i="181" s="1"/>
  <c r="G4" i="181"/>
  <c r="H4" i="181" s="1"/>
  <c r="G5" i="189" l="1"/>
  <c r="I5" i="189" s="1"/>
  <c r="G4" i="189"/>
  <c r="I12" i="189"/>
  <c r="I4" i="189" l="1"/>
  <c r="G6" i="189"/>
  <c r="H4" i="189"/>
  <c r="H5" i="189"/>
  <c r="I6" i="189" l="1"/>
  <c r="I13" i="189"/>
  <c r="I15" i="189" s="1"/>
  <c r="H6" i="189"/>
</calcChain>
</file>

<file path=xl/sharedStrings.xml><?xml version="1.0" encoding="utf-8"?>
<sst xmlns="http://schemas.openxmlformats.org/spreadsheetml/2006/main" count="590" uniqueCount="48">
  <si>
    <t>Saldo / Automático</t>
  </si>
  <si>
    <t>LOTE</t>
  </si>
  <si>
    <t>...../...../......</t>
  </si>
  <si>
    <t>FORNECEDOR</t>
  </si>
  <si>
    <t>ITEM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</si>
  <si>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</si>
  <si>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</si>
  <si>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</si>
  <si>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</si>
  <si>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</si>
  <si>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</si>
  <si>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</si>
  <si>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</si>
  <si>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</si>
  <si>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</si>
  <si>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</si>
  <si>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</si>
  <si>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</si>
  <si>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</si>
  <si>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</si>
  <si>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</si>
  <si>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</si>
  <si>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</si>
  <si>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</si>
  <si>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</si>
  <si>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</si>
  <si>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</si>
  <si>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</si>
  <si>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CENTRO PARTICIPANTE: CEAD</t>
  </si>
  <si>
    <t>DESCONTO MÍNIMO %</t>
  </si>
  <si>
    <t>CENTRO PARTICIPANTE: GESTOR</t>
  </si>
  <si>
    <t>Qtde Utilizada</t>
  </si>
  <si>
    <t>Saldo</t>
  </si>
  <si>
    <t>% Utilizado</t>
  </si>
  <si>
    <t>Valor Total da Ata com Aditivo</t>
  </si>
  <si>
    <t>Valor Utilizado</t>
  </si>
  <si>
    <t>% Aditivos</t>
  </si>
  <si>
    <t>CONTRATAÇÃO DE AGÊNCIA DE TURISMO PARA PRESTAÇÃO DE SERVIÇOS DE COTAÇÃO, RESERVA E EMISSÃO DE HOSPEDAGEM EM HOTÉIS E DEMAIS SERVIÇOS NECESSÁRIOS E CORRELATOS PARA 2016 PARA A UDESC.</t>
  </si>
  <si>
    <t>ENGENHARIA DE EVENTOS EIRELI EPP</t>
  </si>
  <si>
    <t xml:space="preserve">Hospedagem </t>
  </si>
  <si>
    <t xml:space="preserve">Alimentação </t>
  </si>
  <si>
    <t xml:space="preserve">OBJETO: CONTRATAÇÃO DE AGÊNCIA DE TURISMO PARA A PRESTAÇÃO DE SERVIÇOS DE COTAÇÃO, RESERVA E EMISSÃO DE HOSPEDAGEM EM HOTÉIS E DEMAIS SERVIÇOS CORRELATOS PARA A UDESC. </t>
  </si>
  <si>
    <t>PROCESSO: 149/2017/UDESC</t>
  </si>
  <si>
    <t>VIGÊNCIA DA ATA: 14/02/2017 até 13/02/2018</t>
  </si>
  <si>
    <t xml:space="preserve"> AF/OS nº XXX/2017 Qtde. DT</t>
  </si>
  <si>
    <t xml:space="preserve">Hospedagem (Diária) </t>
  </si>
  <si>
    <t>Alimentação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</si>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</sst>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0.0%"/>
  </numFmts>
  <fonts count="18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6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4" fontId="5" fillId="0" borderId="0" xfId="1" applyNumberFormat="1" applyFont="1" applyFill="1" applyAlignment="1">
      <alignment horizontal="center"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168" fontId="1" fillId="5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9" fontId="4" fillId="6" borderId="1" xfId="13" applyFont="1" applyFill="1" applyBorder="1" applyAlignment="1">
      <alignment horizontal="center" wrapText="1"/>
    </xf>
    <xf numFmtId="9" fontId="4" fillId="6" borderId="1" xfId="13" applyFont="1" applyFill="1" applyBorder="1" applyAlignment="1" applyProtection="1">
      <alignment horizontal="center" wrapText="1"/>
      <protection locked="0"/>
    </xf>
    <xf numFmtId="0" fontId="17" fillId="9" borderId="6" xfId="1" applyFont="1" applyFill="1" applyBorder="1" applyAlignment="1" applyProtection="1">
      <alignment horizontal="left"/>
      <protection locked="0"/>
    </xf>
    <xf numFmtId="0" fontId="17" fillId="9" borderId="7" xfId="1" applyFont="1" applyFill="1" applyBorder="1" applyAlignment="1" applyProtection="1">
      <alignment horizontal="left"/>
      <protection locked="0"/>
    </xf>
    <xf numFmtId="44" fontId="17" fillId="9" borderId="7" xfId="8" applyFont="1" applyFill="1" applyBorder="1" applyAlignment="1" applyProtection="1">
      <alignment horizontal="left"/>
      <protection locked="0"/>
    </xf>
    <xf numFmtId="0" fontId="17" fillId="9" borderId="13" xfId="1" applyFont="1" applyFill="1" applyBorder="1" applyAlignment="1" applyProtection="1">
      <alignment horizontal="left"/>
      <protection locked="0"/>
    </xf>
    <xf numFmtId="0" fontId="17" fillId="9" borderId="0" xfId="1" applyFont="1" applyFill="1" applyBorder="1" applyAlignment="1" applyProtection="1">
      <alignment horizontal="left"/>
      <protection locked="0"/>
    </xf>
    <xf numFmtId="44" fontId="17" fillId="9" borderId="0" xfId="8" applyFont="1" applyFill="1" applyBorder="1" applyAlignment="1" applyProtection="1">
      <alignment horizontal="left"/>
      <protection locked="0"/>
    </xf>
    <xf numFmtId="2" fontId="17" fillId="9" borderId="14" xfId="1" applyNumberFormat="1" applyFont="1" applyFill="1" applyBorder="1" applyAlignment="1">
      <alignment horizontal="right"/>
    </xf>
    <xf numFmtId="0" fontId="17" fillId="9" borderId="9" xfId="1" applyFont="1" applyFill="1" applyBorder="1" applyAlignment="1" applyProtection="1">
      <alignment horizontal="left"/>
      <protection locked="0"/>
    </xf>
    <xf numFmtId="0" fontId="17" fillId="9" borderId="10" xfId="1" applyFont="1" applyFill="1" applyBorder="1" applyAlignment="1" applyProtection="1">
      <alignment horizontal="left"/>
      <protection locked="0"/>
    </xf>
    <xf numFmtId="44" fontId="17" fillId="9" borderId="10" xfId="8" applyFont="1" applyFill="1" applyBorder="1" applyAlignment="1" applyProtection="1">
      <alignment horizontal="left"/>
      <protection locked="0"/>
    </xf>
    <xf numFmtId="9" fontId="17" fillId="9" borderId="15" xfId="12" applyFont="1" applyFill="1" applyBorder="1" applyAlignment="1" applyProtection="1">
      <alignment horizontal="right"/>
      <protection locked="0"/>
    </xf>
    <xf numFmtId="0" fontId="17" fillId="9" borderId="16" xfId="1" applyFont="1" applyFill="1" applyBorder="1" applyAlignment="1" applyProtection="1">
      <alignment horizontal="left"/>
      <protection locked="0"/>
    </xf>
    <xf numFmtId="0" fontId="17" fillId="9" borderId="17" xfId="1" applyFont="1" applyFill="1" applyBorder="1" applyAlignment="1" applyProtection="1">
      <alignment horizontal="left"/>
      <protection locked="0"/>
    </xf>
    <xf numFmtId="44" fontId="17" fillId="9" borderId="17" xfId="8" applyFont="1" applyFill="1" applyBorder="1" applyAlignment="1" applyProtection="1">
      <alignment horizontal="left"/>
      <protection locked="0"/>
    </xf>
    <xf numFmtId="0" fontId="17" fillId="9" borderId="18" xfId="1" applyFont="1" applyFill="1" applyBorder="1" applyAlignment="1" applyProtection="1">
      <alignment horizontal="left"/>
      <protection locked="0"/>
    </xf>
    <xf numFmtId="1" fontId="17" fillId="9" borderId="12" xfId="1" applyNumberFormat="1" applyFont="1" applyFill="1" applyBorder="1" applyAlignment="1" applyProtection="1">
      <alignment horizontal="right"/>
      <protection locked="0"/>
    </xf>
    <xf numFmtId="1" fontId="17" fillId="9" borderId="14" xfId="1" applyNumberFormat="1" applyFont="1" applyFill="1" applyBorder="1" applyAlignment="1" applyProtection="1">
      <alignment horizontal="right"/>
      <protection locked="0"/>
    </xf>
    <xf numFmtId="3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textRotation="1"/>
    </xf>
    <xf numFmtId="0" fontId="4" fillId="6" borderId="1" xfId="0" applyNumberFormat="1" applyFont="1" applyFill="1" applyBorder="1" applyAlignment="1">
      <alignment horizontal="left" vertical="center" wrapText="1"/>
    </xf>
    <xf numFmtId="0" fontId="17" fillId="9" borderId="6" xfId="1" applyFont="1" applyFill="1" applyBorder="1" applyAlignment="1">
      <alignment horizontal="left" vertical="center" wrapText="1"/>
    </xf>
    <xf numFmtId="0" fontId="17" fillId="9" borderId="7" xfId="1" applyFont="1" applyFill="1" applyBorder="1" applyAlignment="1">
      <alignment horizontal="left" vertical="center" wrapText="1"/>
    </xf>
    <xf numFmtId="0" fontId="17" fillId="9" borderId="8" xfId="1" applyFont="1" applyFill="1" applyBorder="1" applyAlignment="1">
      <alignment horizontal="left" vertical="center" wrapText="1"/>
    </xf>
    <xf numFmtId="0" fontId="17" fillId="9" borderId="1" xfId="1" applyFont="1" applyFill="1" applyBorder="1" applyAlignment="1">
      <alignment horizontal="left" vertical="center" wrapText="1"/>
    </xf>
    <xf numFmtId="0" fontId="17" fillId="9" borderId="9" xfId="1" applyFont="1" applyFill="1" applyBorder="1" applyAlignment="1">
      <alignment horizontal="left" vertical="center" wrapText="1"/>
    </xf>
    <xf numFmtId="0" fontId="17" fillId="9" borderId="10" xfId="1" applyFont="1" applyFill="1" applyBorder="1" applyAlignment="1">
      <alignment horizontal="left" vertical="center" wrapText="1"/>
    </xf>
    <xf numFmtId="0" fontId="17" fillId="9" borderId="11" xfId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3" fontId="4" fillId="7" borderId="12" xfId="1" applyNumberFormat="1" applyFont="1" applyFill="1" applyBorder="1" applyAlignment="1" applyProtection="1">
      <alignment horizontal="center" vertical="center" wrapText="1"/>
      <protection locked="0"/>
    </xf>
    <xf numFmtId="3" fontId="4" fillId="7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6" xfId="0" applyNumberFormat="1" applyFont="1" applyFill="1" applyBorder="1" applyAlignment="1">
      <alignment horizontal="left" vertical="center" wrapText="1"/>
    </xf>
    <xf numFmtId="0" fontId="4" fillId="6" borderId="17" xfId="0" applyNumberFormat="1" applyFont="1" applyFill="1" applyBorder="1" applyAlignment="1">
      <alignment horizontal="left" vertical="center" wrapText="1"/>
    </xf>
    <xf numFmtId="0" fontId="4" fillId="6" borderId="18" xfId="0" applyNumberFormat="1" applyFont="1" applyFill="1" applyBorder="1" applyAlignment="1">
      <alignment horizontal="left" vertical="center" wrapText="1"/>
    </xf>
    <xf numFmtId="0" fontId="15" fillId="5" borderId="12" xfId="0" applyFont="1" applyFill="1" applyBorder="1" applyAlignment="1">
      <alignment horizontal="center" vertical="center" textRotation="1"/>
    </xf>
    <xf numFmtId="0" fontId="15" fillId="5" borderId="15" xfId="0" applyFont="1" applyFill="1" applyBorder="1" applyAlignment="1">
      <alignment horizontal="center" vertical="center" textRotation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44" fontId="1" fillId="8" borderId="1" xfId="20" applyFont="1" applyFill="1" applyBorder="1" applyAlignment="1" applyProtection="1">
      <alignment horizontal="center" vertical="distributed" shrinkToFit="1"/>
      <protection locked="0"/>
    </xf>
    <xf numFmtId="44" fontId="4" fillId="4" borderId="1" xfId="20" applyFont="1" applyFill="1" applyBorder="1" applyAlignment="1">
      <alignment horizontal="center" vertical="center" wrapText="1"/>
    </xf>
    <xf numFmtId="44" fontId="4" fillId="6" borderId="1" xfId="20" applyFont="1" applyFill="1" applyBorder="1" applyAlignment="1" applyProtection="1">
      <alignment horizontal="center" wrapText="1"/>
      <protection locked="0"/>
    </xf>
    <xf numFmtId="44" fontId="4" fillId="2" borderId="1" xfId="20" applyFont="1" applyFill="1" applyBorder="1" applyAlignment="1" applyProtection="1">
      <alignment horizontal="center" vertical="center" wrapText="1"/>
      <protection locked="0"/>
    </xf>
  </cellXfs>
  <cellStyles count="21">
    <cellStyle name="Moeda" xfId="20" builtinId="4"/>
    <cellStyle name="Moeda 2" xfId="5"/>
    <cellStyle name="Moeda 2 2" xfId="9"/>
    <cellStyle name="Moeda 3" xfId="8"/>
    <cellStyle name="Moeda 3 2" xfId="17"/>
    <cellStyle name="Moeda 4" xfId="14"/>
    <cellStyle name="Normal" xfId="0" builtinId="0"/>
    <cellStyle name="Normal 2" xfId="1"/>
    <cellStyle name="Porcentagem" xfId="13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19"/>
    <cellStyle name="Separador de milhares 2 2 3" xfId="16"/>
    <cellStyle name="Separador de milhares 2 3" xfId="6"/>
    <cellStyle name="Separador de milhares 2 3 2" xfId="10"/>
    <cellStyle name="Separador de milhares 2 3 2 2" xfId="18"/>
    <cellStyle name="Separador de milhares 2 3 3" xfId="15"/>
    <cellStyle name="Separador de milhares 3" xfId="3"/>
    <cellStyle name="Título 5" xfId="4"/>
  </cellStyles>
  <dxfs count="6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T5"/>
  <sheetViews>
    <sheetView tabSelected="1" zoomScale="84" zoomScaleNormal="84" workbookViewId="0">
      <selection activeCell="D15" sqref="D1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2.8554687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58" t="s">
        <v>42</v>
      </c>
      <c r="B1" s="58"/>
      <c r="C1" s="58"/>
      <c r="D1" s="58" t="s">
        <v>41</v>
      </c>
      <c r="E1" s="58"/>
      <c r="F1" s="58" t="s">
        <v>43</v>
      </c>
      <c r="G1" s="58"/>
      <c r="H1" s="58"/>
      <c r="I1" s="55" t="s">
        <v>44</v>
      </c>
      <c r="J1" s="55" t="s">
        <v>44</v>
      </c>
      <c r="K1" s="55" t="s">
        <v>44</v>
      </c>
      <c r="L1" s="55" t="s">
        <v>44</v>
      </c>
      <c r="M1" s="55" t="s">
        <v>44</v>
      </c>
      <c r="N1" s="55" t="s">
        <v>44</v>
      </c>
      <c r="O1" s="55" t="s">
        <v>44</v>
      </c>
      <c r="P1" s="55" t="s">
        <v>44</v>
      </c>
      <c r="Q1" s="55" t="s">
        <v>44</v>
      </c>
      <c r="R1" s="55" t="s">
        <v>44</v>
      </c>
      <c r="S1" s="55" t="s">
        <v>44</v>
      </c>
      <c r="T1" s="55" t="s">
        <v>44</v>
      </c>
    </row>
    <row r="2" spans="1:20" ht="21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56" t="s">
        <v>38</v>
      </c>
      <c r="B4" s="57">
        <v>1</v>
      </c>
      <c r="C4" s="32">
        <v>1</v>
      </c>
      <c r="D4" s="25" t="s">
        <v>39</v>
      </c>
      <c r="E4" s="33">
        <v>7.0999999999999994E-2</v>
      </c>
      <c r="F4" s="84">
        <v>18000</v>
      </c>
      <c r="G4" s="85">
        <f>F4-(SUM(I4:T4))</f>
        <v>18000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56"/>
      <c r="B5" s="57"/>
      <c r="C5" s="35">
        <v>2</v>
      </c>
      <c r="D5" s="24" t="s">
        <v>40</v>
      </c>
      <c r="E5" s="33">
        <v>0.03</v>
      </c>
      <c r="F5" s="84">
        <v>8000</v>
      </c>
      <c r="G5" s="85">
        <f>F5-(SUM(I5:T5))</f>
        <v>8000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I1:I2"/>
    <mergeCell ref="A1:C1"/>
    <mergeCell ref="F1:H1"/>
    <mergeCell ref="D1:E1"/>
    <mergeCell ref="A4:A5"/>
    <mergeCell ref="B4:B5"/>
    <mergeCell ref="T1:T2"/>
    <mergeCell ref="N1:N2"/>
    <mergeCell ref="O1:O2"/>
    <mergeCell ref="P1:P2"/>
    <mergeCell ref="Q1:Q2"/>
    <mergeCell ref="R1:R2"/>
    <mergeCell ref="J1:J2"/>
    <mergeCell ref="K1:K2"/>
    <mergeCell ref="L1:L2"/>
    <mergeCell ref="M1:M2"/>
    <mergeCell ref="S1:S2"/>
  </mergeCells>
  <phoneticPr fontId="0" type="noConversion"/>
  <conditionalFormatting sqref="I4:T5">
    <cfRule type="cellIs" dxfId="41" priority="1" stopIfTrue="1" operator="greaterThan">
      <formula>0</formula>
    </cfRule>
    <cfRule type="cellIs" dxfId="40" priority="2" stopIfTrue="1" operator="greaterThan">
      <formula>0</formula>
    </cfRule>
    <cfRule type="cellIs" dxfId="3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425781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53000</v>
      </c>
      <c r="G4" s="85">
        <f>F4-(SUM(I4:T4))</f>
        <v>53000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4500</v>
      </c>
      <c r="G5" s="85">
        <f>F5-(SUM(I5:T5))</f>
        <v>4500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57031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20000</v>
      </c>
      <c r="G4" s="85">
        <f>F4-(SUM(I4:T4))</f>
        <v>20000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3000</v>
      </c>
      <c r="G5" s="85">
        <f>F5-(SUM(I5:T5))</f>
        <v>3000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A2:H2"/>
    <mergeCell ref="S1:S2"/>
    <mergeCell ref="T1:T2"/>
    <mergeCell ref="N1:N2"/>
    <mergeCell ref="O1:O2"/>
    <mergeCell ref="P1:P2"/>
    <mergeCell ref="Q1:Q2"/>
  </mergeCells>
  <conditionalFormatting sqref="I4:T5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0" zoomScaleNormal="80" workbookViewId="0">
      <selection activeCell="H12" sqref="H12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140625" style="23" customWidth="1"/>
    <col min="7" max="7" width="15.425781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35000</v>
      </c>
      <c r="G4" s="85">
        <f>F4-(SUM(I4:T4))</f>
        <v>35000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0</v>
      </c>
      <c r="G5" s="85">
        <f>F5-(SUM(I5:T5))</f>
        <v>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R1:R2"/>
    <mergeCell ref="S1:S2"/>
    <mergeCell ref="T1:T2"/>
    <mergeCell ref="N1:N2"/>
    <mergeCell ref="O1:O2"/>
    <mergeCell ref="P1:P2"/>
    <mergeCell ref="Q1:Q2"/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</mergeCells>
  <conditionalFormatting sqref="I4:T5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5.8554687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10000</v>
      </c>
      <c r="G4" s="85">
        <f>F4-(SUM(I4:T4))</f>
        <v>10000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5000</v>
      </c>
      <c r="G5" s="85">
        <f>F5-(SUM(I5:T5))</f>
        <v>5000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6" sqref="F6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1.285156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7500</v>
      </c>
      <c r="G4" s="85">
        <f>F4-(SUM(I4:T4))</f>
        <v>7500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3000</v>
      </c>
      <c r="G5" s="85">
        <f>F5-(SUM(I5:T5))</f>
        <v>3000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="84" zoomScaleNormal="84" workbookViewId="0">
      <selection activeCell="F7" sqref="F7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5.140625" style="23" customWidth="1"/>
    <col min="7" max="7" width="13.28515625" style="3" customWidth="1"/>
    <col min="8" max="8" width="16.85546875" style="20" customWidth="1"/>
    <col min="9" max="9" width="13.7109375" style="17" bestFit="1" customWidth="1"/>
    <col min="10" max="16384" width="9.7109375" style="17"/>
  </cols>
  <sheetData>
    <row r="1" spans="1:9" ht="58.5" customHeight="1" x14ac:dyDescent="0.25">
      <c r="A1" s="66" t="s">
        <v>42</v>
      </c>
      <c r="B1" s="66"/>
      <c r="C1" s="66"/>
      <c r="D1" s="66" t="s">
        <v>41</v>
      </c>
      <c r="E1" s="66"/>
      <c r="F1" s="66" t="s">
        <v>43</v>
      </c>
      <c r="G1" s="66"/>
      <c r="H1" s="66"/>
      <c r="I1" s="66"/>
    </row>
    <row r="2" spans="1:9" s="18" customFormat="1" ht="15" customHeight="1" x14ac:dyDescent="0.2">
      <c r="A2" s="66" t="s">
        <v>30</v>
      </c>
      <c r="B2" s="66"/>
      <c r="C2" s="66"/>
      <c r="D2" s="66"/>
      <c r="E2" s="66"/>
      <c r="F2" s="66"/>
      <c r="G2" s="66"/>
      <c r="H2" s="66"/>
      <c r="I2" s="66"/>
    </row>
    <row r="3" spans="1:9" ht="33" customHeight="1" x14ac:dyDescent="0.25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31</v>
      </c>
      <c r="H3" s="26" t="s">
        <v>32</v>
      </c>
      <c r="I3" s="26" t="s">
        <v>33</v>
      </c>
    </row>
    <row r="4" spans="1:9" ht="20.100000000000001" customHeight="1" x14ac:dyDescent="0.25">
      <c r="A4" s="82" t="s">
        <v>38</v>
      </c>
      <c r="B4" s="57">
        <v>1</v>
      </c>
      <c r="C4" s="32">
        <v>1</v>
      </c>
      <c r="D4" s="25" t="s">
        <v>45</v>
      </c>
      <c r="E4" s="33">
        <v>7.0999999999999994E-2</v>
      </c>
      <c r="F4" s="84">
        <f>'Reit-PROAD'!F4+'Reit-PROEX'!F4+ESAG!F4+CEART!F4+FAED!F4+CEAD!F4+CEFID!F4+CERES!F4+CESFI!F4+CCT!F4+CEO!F4+CAV!F4+CEAVI!F4+CEPLAN!F4</f>
        <v>452000</v>
      </c>
      <c r="G4" s="85">
        <f>('Reit-PROAD'!F4-'Reit-PROAD'!G4)+('Reit-PROEX'!F4-'Reit-PROEX'!G4)+(ESAG!F4-ESAG!G4)+(CEART!F4-CEART!G4)+(FAED!F4-FAED!G4)+(CEAD!F4-CEAD!G4)+(CEFID!F4-CEFID!G4)+(CERES!F4-CERES!G4)+(CESFI!F4-CESFI!G4)+(CCT!F4-CCT!G4)+(CEO!F4-CEO!G4)+(CAV!F4-CAV!G4)+(CEAVI!F4-CEAVI!G4)+(CEPLAN!F4-CEPLAN!G4)</f>
        <v>0</v>
      </c>
      <c r="H4" s="87">
        <f>F4-G4</f>
        <v>452000</v>
      </c>
      <c r="I4" s="36">
        <f>G4/F4</f>
        <v>0</v>
      </c>
    </row>
    <row r="5" spans="1:9" x14ac:dyDescent="0.25">
      <c r="A5" s="83"/>
      <c r="B5" s="57"/>
      <c r="C5" s="35">
        <v>2</v>
      </c>
      <c r="D5" s="24" t="s">
        <v>46</v>
      </c>
      <c r="E5" s="33">
        <v>0.03</v>
      </c>
      <c r="F5" s="84">
        <f>'Reit-PROAD'!F5+'Reit-PROEX'!F5+ESAG!F5+CEART!F5+FAED!F5+CEAD!F5+CEFID!F5+CERES!F5+CESFI!F5+CCT!F5+CEO!F5+CAV!F5+CEAVI!F5+CEPLAN!F5</f>
        <v>196286.28</v>
      </c>
      <c r="G5" s="85">
        <f>('Reit-PROAD'!F5-'Reit-PROAD'!G5)+('Reit-PROEX'!F5-'Reit-PROEX'!G5)+(ESAG!F5-ESAG!G5)+(CEART!F5-CEART!G5)+(FAED!F5-FAED!G5)+(CEAD!F5-CEAD!G5)+(CEFID!F5-CEFID!G5)+(CERES!F5-CERES!G5)+(CESFI!F5-CESFI!G5)+(CCT!F5-CCT!G5)+(CEO!F5-CEO!G5)+(CAV!F5-CAV!G5)+(CEAVI!F5-CEAVI!G5)+(CEPLAN!F5-CEPLAN!G5)</f>
        <v>0</v>
      </c>
      <c r="H5" s="87">
        <f t="shared" ref="H5" si="0">F5-G5</f>
        <v>196286.28</v>
      </c>
      <c r="I5" s="36">
        <f>G5/F5</f>
        <v>0</v>
      </c>
    </row>
    <row r="6" spans="1:9" x14ac:dyDescent="0.25">
      <c r="F6" s="86">
        <f>SUM(F4:F5)</f>
        <v>648286.28</v>
      </c>
      <c r="G6" s="86">
        <f>SUM(G4:G5)</f>
        <v>0</v>
      </c>
      <c r="H6" s="86">
        <f>SUM(H4:H5)</f>
        <v>648286.28</v>
      </c>
      <c r="I6" s="37">
        <f>G6/F6</f>
        <v>0</v>
      </c>
    </row>
    <row r="9" spans="1:9" ht="15.75" x14ac:dyDescent="0.25">
      <c r="E9" s="59" t="s">
        <v>42</v>
      </c>
      <c r="F9" s="60"/>
      <c r="G9" s="60"/>
      <c r="H9" s="60"/>
      <c r="I9" s="61"/>
    </row>
    <row r="10" spans="1:9" ht="60" customHeight="1" x14ac:dyDescent="0.25">
      <c r="E10" s="62" t="s">
        <v>37</v>
      </c>
      <c r="F10" s="62"/>
      <c r="G10" s="62"/>
      <c r="H10" s="62"/>
      <c r="I10" s="62"/>
    </row>
    <row r="11" spans="1:9" ht="15.75" x14ac:dyDescent="0.25">
      <c r="E11" s="63" t="s">
        <v>43</v>
      </c>
      <c r="F11" s="64"/>
      <c r="G11" s="64"/>
      <c r="H11" s="64"/>
      <c r="I11" s="65"/>
    </row>
    <row r="12" spans="1:9" ht="15.75" x14ac:dyDescent="0.25">
      <c r="E12" s="38" t="s">
        <v>34</v>
      </c>
      <c r="F12" s="39"/>
      <c r="G12" s="39"/>
      <c r="H12" s="40"/>
      <c r="I12" s="53">
        <f>F6</f>
        <v>648286.28</v>
      </c>
    </row>
    <row r="13" spans="1:9" ht="15.75" x14ac:dyDescent="0.25">
      <c r="E13" s="41" t="s">
        <v>35</v>
      </c>
      <c r="F13" s="42"/>
      <c r="G13" s="42"/>
      <c r="H13" s="43"/>
      <c r="I13" s="54">
        <f>G6</f>
        <v>0</v>
      </c>
    </row>
    <row r="14" spans="1:9" ht="15.75" x14ac:dyDescent="0.25">
      <c r="E14" s="41" t="s">
        <v>36</v>
      </c>
      <c r="F14" s="42"/>
      <c r="G14" s="42"/>
      <c r="H14" s="43"/>
      <c r="I14" s="44"/>
    </row>
    <row r="15" spans="1:9" ht="15.75" x14ac:dyDescent="0.25">
      <c r="E15" s="45" t="s">
        <v>33</v>
      </c>
      <c r="F15" s="46"/>
      <c r="G15" s="46"/>
      <c r="H15" s="47"/>
      <c r="I15" s="48">
        <f>I13/I12</f>
        <v>0</v>
      </c>
    </row>
    <row r="16" spans="1:9" ht="15.75" x14ac:dyDescent="0.25">
      <c r="E16" s="49" t="s">
        <v>47</v>
      </c>
      <c r="F16" s="50"/>
      <c r="G16" s="50"/>
      <c r="H16" s="51"/>
      <c r="I16" s="52"/>
    </row>
  </sheetData>
  <mergeCells count="9">
    <mergeCell ref="E9:I9"/>
    <mergeCell ref="E10:I10"/>
    <mergeCell ref="E11:I11"/>
    <mergeCell ref="A1:C1"/>
    <mergeCell ref="D1:E1"/>
    <mergeCell ref="A4:A5"/>
    <mergeCell ref="B4:B5"/>
    <mergeCell ref="F1:I1"/>
    <mergeCell ref="A2:I2"/>
  </mergeCells>
  <pageMargins left="0.74791666666666667" right="0.74791666666666667" top="0.98402777777777772" bottom="0.98402777777777772" header="0.51180555555555551" footer="0.51180555555555551"/>
  <pageSetup paperSize="9" scale="83" firstPageNumber="0" fitToHeight="0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68" t="s">
        <v>10</v>
      </c>
      <c r="B1" s="68"/>
      <c r="C1" s="68"/>
      <c r="D1" s="68"/>
      <c r="E1" s="68"/>
      <c r="F1" s="68"/>
      <c r="G1" s="68"/>
      <c r="H1" s="68"/>
    </row>
    <row r="2" spans="1:8" ht="20.25" x14ac:dyDescent="0.2">
      <c r="B2" s="5"/>
    </row>
    <row r="3" spans="1:8" ht="47.25" customHeight="1" x14ac:dyDescent="0.2">
      <c r="A3" s="69" t="s">
        <v>11</v>
      </c>
      <c r="B3" s="69"/>
      <c r="C3" s="69"/>
      <c r="D3" s="69"/>
      <c r="E3" s="69"/>
      <c r="F3" s="69"/>
      <c r="G3" s="69"/>
      <c r="H3" s="69"/>
    </row>
    <row r="4" spans="1:8" ht="35.25" customHeight="1" x14ac:dyDescent="0.2">
      <c r="B4" s="6"/>
    </row>
    <row r="5" spans="1:8" ht="15" customHeight="1" x14ac:dyDescent="0.2">
      <c r="A5" s="70" t="s">
        <v>12</v>
      </c>
      <c r="B5" s="70"/>
      <c r="C5" s="70"/>
      <c r="D5" s="70"/>
      <c r="E5" s="70"/>
      <c r="F5" s="70"/>
      <c r="G5" s="70"/>
      <c r="H5" s="70"/>
    </row>
    <row r="6" spans="1:8" ht="15" customHeight="1" x14ac:dyDescent="0.2">
      <c r="A6" s="70" t="s">
        <v>13</v>
      </c>
      <c r="B6" s="70"/>
      <c r="C6" s="70"/>
      <c r="D6" s="70"/>
      <c r="E6" s="70"/>
      <c r="F6" s="70"/>
      <c r="G6" s="70"/>
      <c r="H6" s="70"/>
    </row>
    <row r="7" spans="1:8" ht="15" customHeight="1" x14ac:dyDescent="0.2">
      <c r="A7" s="70" t="s">
        <v>14</v>
      </c>
      <c r="B7" s="70"/>
      <c r="C7" s="70"/>
      <c r="D7" s="70"/>
      <c r="E7" s="70"/>
      <c r="F7" s="70"/>
      <c r="G7" s="70"/>
      <c r="H7" s="70"/>
    </row>
    <row r="8" spans="1:8" ht="15" customHeight="1" x14ac:dyDescent="0.2">
      <c r="A8" s="70" t="s">
        <v>15</v>
      </c>
      <c r="B8" s="70"/>
      <c r="C8" s="70"/>
      <c r="D8" s="70"/>
      <c r="E8" s="70"/>
      <c r="F8" s="70"/>
      <c r="G8" s="70"/>
      <c r="H8" s="70"/>
    </row>
    <row r="9" spans="1:8" ht="30" customHeight="1" x14ac:dyDescent="0.2">
      <c r="B9" s="7"/>
    </row>
    <row r="10" spans="1:8" ht="105" customHeight="1" x14ac:dyDescent="0.2">
      <c r="A10" s="71" t="s">
        <v>16</v>
      </c>
      <c r="B10" s="71"/>
      <c r="C10" s="71"/>
      <c r="D10" s="71"/>
      <c r="E10" s="71"/>
      <c r="F10" s="71"/>
      <c r="G10" s="71"/>
      <c r="H10" s="71"/>
    </row>
    <row r="11" spans="1:8" ht="15.75" thickBot="1" x14ac:dyDescent="0.25">
      <c r="B11" s="8"/>
    </row>
    <row r="12" spans="1:8" ht="48.75" thickBot="1" x14ac:dyDescent="0.25">
      <c r="A12" s="9" t="s">
        <v>9</v>
      </c>
      <c r="B12" s="9" t="s">
        <v>7</v>
      </c>
      <c r="C12" s="10" t="s">
        <v>17</v>
      </c>
      <c r="D12" s="10" t="s">
        <v>8</v>
      </c>
      <c r="E12" s="10" t="s">
        <v>18</v>
      </c>
      <c r="F12" s="10" t="s">
        <v>19</v>
      </c>
      <c r="G12" s="10" t="s">
        <v>20</v>
      </c>
      <c r="H12" s="10" t="s">
        <v>21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72" t="s">
        <v>22</v>
      </c>
      <c r="B19" s="72"/>
      <c r="C19" s="72"/>
      <c r="D19" s="72"/>
      <c r="E19" s="72"/>
      <c r="F19" s="72"/>
      <c r="G19" s="72"/>
      <c r="H19" s="72"/>
    </row>
    <row r="20" spans="1:8" ht="14.25" x14ac:dyDescent="0.2">
      <c r="A20" s="73" t="s">
        <v>23</v>
      </c>
      <c r="B20" s="73"/>
      <c r="C20" s="73"/>
      <c r="D20" s="73"/>
      <c r="E20" s="73"/>
      <c r="F20" s="73"/>
      <c r="G20" s="73"/>
      <c r="H20" s="73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74" t="s">
        <v>24</v>
      </c>
      <c r="B24" s="74"/>
      <c r="C24" s="74"/>
      <c r="D24" s="74"/>
      <c r="E24" s="74"/>
      <c r="F24" s="74"/>
      <c r="G24" s="74"/>
      <c r="H24" s="74"/>
    </row>
    <row r="25" spans="1:8" ht="15" customHeight="1" x14ac:dyDescent="0.2">
      <c r="A25" s="74" t="s">
        <v>25</v>
      </c>
      <c r="B25" s="74"/>
      <c r="C25" s="74"/>
      <c r="D25" s="74"/>
      <c r="E25" s="74"/>
      <c r="F25" s="74"/>
      <c r="G25" s="74"/>
      <c r="H25" s="74"/>
    </row>
    <row r="26" spans="1:8" ht="15" customHeight="1" x14ac:dyDescent="0.2">
      <c r="A26" s="67" t="s">
        <v>26</v>
      </c>
      <c r="B26" s="67"/>
      <c r="C26" s="67"/>
      <c r="D26" s="67"/>
      <c r="E26" s="67"/>
      <c r="F26" s="67"/>
      <c r="G26" s="67"/>
      <c r="H26" s="67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6" sqref="F6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58" t="s">
        <v>42</v>
      </c>
      <c r="B1" s="58"/>
      <c r="C1" s="58"/>
      <c r="D1" s="58" t="s">
        <v>41</v>
      </c>
      <c r="E1" s="58"/>
      <c r="F1" s="58" t="s">
        <v>43</v>
      </c>
      <c r="G1" s="58"/>
      <c r="H1" s="58"/>
      <c r="I1" s="55" t="s">
        <v>44</v>
      </c>
      <c r="J1" s="55" t="s">
        <v>44</v>
      </c>
      <c r="K1" s="55" t="s">
        <v>44</v>
      </c>
      <c r="L1" s="55" t="s">
        <v>44</v>
      </c>
      <c r="M1" s="55" t="s">
        <v>44</v>
      </c>
      <c r="N1" s="55" t="s">
        <v>44</v>
      </c>
      <c r="O1" s="55" t="s">
        <v>44</v>
      </c>
      <c r="P1" s="55" t="s">
        <v>44</v>
      </c>
      <c r="Q1" s="55" t="s">
        <v>44</v>
      </c>
      <c r="R1" s="55" t="s">
        <v>44</v>
      </c>
      <c r="S1" s="55" t="s">
        <v>44</v>
      </c>
      <c r="T1" s="55" t="s">
        <v>44</v>
      </c>
    </row>
    <row r="2" spans="1:20" ht="21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56" t="s">
        <v>38</v>
      </c>
      <c r="B4" s="57">
        <v>1</v>
      </c>
      <c r="C4" s="32">
        <v>1</v>
      </c>
      <c r="D4" s="25" t="s">
        <v>39</v>
      </c>
      <c r="E4" s="33">
        <v>7.0999999999999994E-2</v>
      </c>
      <c r="F4" s="84">
        <v>94000</v>
      </c>
      <c r="G4" s="85">
        <f>F4-(SUM(I4:T4))</f>
        <v>94000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56"/>
      <c r="B5" s="57"/>
      <c r="C5" s="35">
        <v>2</v>
      </c>
      <c r="D5" s="24" t="s">
        <v>40</v>
      </c>
      <c r="E5" s="33">
        <v>0.03</v>
      </c>
      <c r="F5" s="84">
        <v>99786.28</v>
      </c>
      <c r="G5" s="85">
        <f>F5-(SUM(I5:T5))</f>
        <v>99786.28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H11" sqref="H11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8554687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58" t="s">
        <v>42</v>
      </c>
      <c r="B1" s="58"/>
      <c r="C1" s="58"/>
      <c r="D1" s="58" t="s">
        <v>41</v>
      </c>
      <c r="E1" s="58"/>
      <c r="F1" s="58" t="s">
        <v>43</v>
      </c>
      <c r="G1" s="58"/>
      <c r="H1" s="58"/>
      <c r="I1" s="55" t="s">
        <v>44</v>
      </c>
      <c r="J1" s="55" t="s">
        <v>44</v>
      </c>
      <c r="K1" s="55" t="s">
        <v>44</v>
      </c>
      <c r="L1" s="55" t="s">
        <v>44</v>
      </c>
      <c r="M1" s="55" t="s">
        <v>44</v>
      </c>
      <c r="N1" s="55" t="s">
        <v>44</v>
      </c>
      <c r="O1" s="55" t="s">
        <v>44</v>
      </c>
      <c r="P1" s="55" t="s">
        <v>44</v>
      </c>
      <c r="Q1" s="55" t="s">
        <v>44</v>
      </c>
      <c r="R1" s="55" t="s">
        <v>44</v>
      </c>
      <c r="S1" s="55" t="s">
        <v>44</v>
      </c>
      <c r="T1" s="55" t="s">
        <v>44</v>
      </c>
    </row>
    <row r="2" spans="1:20" ht="21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56" t="s">
        <v>38</v>
      </c>
      <c r="B4" s="57">
        <v>1</v>
      </c>
      <c r="C4" s="32">
        <v>1</v>
      </c>
      <c r="D4" s="25" t="s">
        <v>39</v>
      </c>
      <c r="E4" s="33">
        <v>7.0999999999999994E-2</v>
      </c>
      <c r="F4" s="84">
        <v>10000</v>
      </c>
      <c r="G4" s="85">
        <f>F4-(SUM(I4:T4))</f>
        <v>10000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56"/>
      <c r="B5" s="57"/>
      <c r="C5" s="35">
        <v>2</v>
      </c>
      <c r="D5" s="24" t="s">
        <v>40</v>
      </c>
      <c r="E5" s="33">
        <v>0.03</v>
      </c>
      <c r="F5" s="84">
        <v>2500</v>
      </c>
      <c r="G5" s="85">
        <f>F5-(SUM(I5:T5))</f>
        <v>2500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35" priority="1" stopIfTrue="1" operator="greaterThan">
      <formula>0</formula>
    </cfRule>
    <cfRule type="cellIs" dxfId="34" priority="2" stopIfTrue="1" operator="greaterThan">
      <formula>0</formula>
    </cfRule>
    <cfRule type="cellIs" dxfId="3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H12" sqref="H12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1406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58" t="s">
        <v>42</v>
      </c>
      <c r="B1" s="58"/>
      <c r="C1" s="58"/>
      <c r="D1" s="58" t="s">
        <v>41</v>
      </c>
      <c r="E1" s="58"/>
      <c r="F1" s="58" t="s">
        <v>43</v>
      </c>
      <c r="G1" s="58"/>
      <c r="H1" s="58"/>
      <c r="I1" s="55" t="s">
        <v>44</v>
      </c>
      <c r="J1" s="55" t="s">
        <v>44</v>
      </c>
      <c r="K1" s="55" t="s">
        <v>44</v>
      </c>
      <c r="L1" s="55" t="s">
        <v>44</v>
      </c>
      <c r="M1" s="55" t="s">
        <v>44</v>
      </c>
      <c r="N1" s="55" t="s">
        <v>44</v>
      </c>
      <c r="O1" s="55" t="s">
        <v>44</v>
      </c>
      <c r="P1" s="55" t="s">
        <v>44</v>
      </c>
      <c r="Q1" s="55" t="s">
        <v>44</v>
      </c>
      <c r="R1" s="55" t="s">
        <v>44</v>
      </c>
      <c r="S1" s="55" t="s">
        <v>44</v>
      </c>
      <c r="T1" s="55" t="s">
        <v>44</v>
      </c>
    </row>
    <row r="2" spans="1:20" ht="21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56" t="s">
        <v>38</v>
      </c>
      <c r="B4" s="57">
        <v>1</v>
      </c>
      <c r="C4" s="32">
        <v>1</v>
      </c>
      <c r="D4" s="25" t="s">
        <v>39</v>
      </c>
      <c r="E4" s="33">
        <v>7.0999999999999994E-2</v>
      </c>
      <c r="F4" s="84">
        <v>80000</v>
      </c>
      <c r="G4" s="85">
        <f>F4-(SUM(I4:T4))</f>
        <v>80000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56"/>
      <c r="B5" s="57"/>
      <c r="C5" s="35">
        <v>2</v>
      </c>
      <c r="D5" s="24" t="s">
        <v>40</v>
      </c>
      <c r="E5" s="33">
        <v>0.03</v>
      </c>
      <c r="F5" s="84">
        <v>25000</v>
      </c>
      <c r="G5" s="85">
        <f>F5-(SUM(I5:T5))</f>
        <v>25000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N1:N2"/>
    <mergeCell ref="O1:O2"/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P1:P2"/>
    <mergeCell ref="Q1:Q2"/>
  </mergeCells>
  <conditionalFormatting sqref="I4:T5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topLeftCell="B1" zoomScale="84" zoomScaleNormal="84" workbookViewId="0">
      <selection activeCell="H14" sqref="H14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285156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58" t="s">
        <v>42</v>
      </c>
      <c r="B1" s="58"/>
      <c r="C1" s="58"/>
      <c r="D1" s="58" t="s">
        <v>41</v>
      </c>
      <c r="E1" s="58"/>
      <c r="F1" s="58" t="s">
        <v>43</v>
      </c>
      <c r="G1" s="58"/>
      <c r="H1" s="58"/>
      <c r="I1" s="55" t="s">
        <v>44</v>
      </c>
      <c r="J1" s="55" t="s">
        <v>44</v>
      </c>
      <c r="K1" s="55" t="s">
        <v>44</v>
      </c>
      <c r="L1" s="55" t="s">
        <v>44</v>
      </c>
      <c r="M1" s="55" t="s">
        <v>44</v>
      </c>
      <c r="N1" s="55" t="s">
        <v>44</v>
      </c>
      <c r="O1" s="55" t="s">
        <v>44</v>
      </c>
      <c r="P1" s="55" t="s">
        <v>44</v>
      </c>
      <c r="Q1" s="55" t="s">
        <v>44</v>
      </c>
      <c r="R1" s="55" t="s">
        <v>44</v>
      </c>
      <c r="S1" s="55" t="s">
        <v>44</v>
      </c>
      <c r="T1" s="55" t="s">
        <v>44</v>
      </c>
    </row>
    <row r="2" spans="1:20" ht="21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56" t="s">
        <v>38</v>
      </c>
      <c r="B4" s="57">
        <v>1</v>
      </c>
      <c r="C4" s="32">
        <v>1</v>
      </c>
      <c r="D4" s="25" t="s">
        <v>39</v>
      </c>
      <c r="E4" s="33">
        <v>7.0999999999999994E-2</v>
      </c>
      <c r="F4" s="84">
        <v>32000</v>
      </c>
      <c r="G4" s="85">
        <f>F4-(SUM(I4:T4))</f>
        <v>32000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56"/>
      <c r="B5" s="57"/>
      <c r="C5" s="35">
        <v>2</v>
      </c>
      <c r="D5" s="24" t="s">
        <v>40</v>
      </c>
      <c r="E5" s="33">
        <v>0.03</v>
      </c>
      <c r="F5" s="84">
        <v>11000</v>
      </c>
      <c r="G5" s="85">
        <f>F5-(SUM(I5:T5))</f>
        <v>11000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G10" sqref="G10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1406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28000</v>
      </c>
      <c r="G4" s="85">
        <f>F4-(SUM(I4:T4))</f>
        <v>28000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9500</v>
      </c>
      <c r="G5" s="85">
        <f>F5-(SUM(I5:T5))</f>
        <v>9500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A4:A5"/>
    <mergeCell ref="B4:B5"/>
    <mergeCell ref="L1:L2"/>
    <mergeCell ref="M1:M2"/>
    <mergeCell ref="A1:C1"/>
    <mergeCell ref="D1:E1"/>
    <mergeCell ref="F1:H1"/>
    <mergeCell ref="I1:I2"/>
    <mergeCell ref="J1:J2"/>
    <mergeCell ref="K1:K2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6" priority="4" stopIfTrue="1" operator="greaterThan">
      <formula>0</formula>
    </cfRule>
    <cfRule type="cellIs" dxfId="25" priority="5" stopIfTrue="1" operator="greaterThan">
      <formula>0</formula>
    </cfRule>
    <cfRule type="cellIs" dxfId="24" priority="6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32500</v>
      </c>
      <c r="G4" s="85">
        <f>F4-(SUM(I4:T4))</f>
        <v>32500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16500</v>
      </c>
      <c r="G5" s="85">
        <f>F5-(SUM(I5:T5))</f>
        <v>16500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3" priority="1" stopIfTrue="1" operator="greaterThan">
      <formula>0</formula>
    </cfRule>
    <cfRule type="cellIs" dxfId="22" priority="2" stopIfTrue="1" operator="greaterThan">
      <formula>0</formula>
    </cfRule>
    <cfRule type="cellIs" dxfId="2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3.4257812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20000</v>
      </c>
      <c r="G4" s="85">
        <f>F4-(SUM(I4:T4))</f>
        <v>20000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5000</v>
      </c>
      <c r="G5" s="85">
        <f>F5-(SUM(I5:T5))</f>
        <v>5000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zoomScale="84" zoomScaleNormal="84" workbookViewId="0">
      <selection activeCell="F4" sqref="F4:G5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7109375" style="23" customWidth="1"/>
    <col min="7" max="7" width="13.28515625" style="3" customWidth="1"/>
    <col min="8" max="8" width="12.5703125" style="20" customWidth="1"/>
    <col min="9" max="9" width="11.140625" style="21" customWidth="1"/>
    <col min="10" max="20" width="12" style="21" customWidth="1"/>
    <col min="21" max="16384" width="9.7109375" style="17"/>
  </cols>
  <sheetData>
    <row r="1" spans="1:20" ht="58.5" customHeight="1" x14ac:dyDescent="0.25">
      <c r="A1" s="77" t="s">
        <v>42</v>
      </c>
      <c r="B1" s="78"/>
      <c r="C1" s="79"/>
      <c r="D1" s="77" t="s">
        <v>41</v>
      </c>
      <c r="E1" s="79"/>
      <c r="F1" s="77" t="s">
        <v>43</v>
      </c>
      <c r="G1" s="78"/>
      <c r="H1" s="79"/>
      <c r="I1" s="75" t="s">
        <v>44</v>
      </c>
      <c r="J1" s="75" t="s">
        <v>44</v>
      </c>
      <c r="K1" s="75" t="s">
        <v>44</v>
      </c>
      <c r="L1" s="75" t="s">
        <v>44</v>
      </c>
      <c r="M1" s="75" t="s">
        <v>44</v>
      </c>
      <c r="N1" s="75" t="s">
        <v>44</v>
      </c>
      <c r="O1" s="75" t="s">
        <v>44</v>
      </c>
      <c r="P1" s="75" t="s">
        <v>44</v>
      </c>
      <c r="Q1" s="75" t="s">
        <v>44</v>
      </c>
      <c r="R1" s="75" t="s">
        <v>44</v>
      </c>
      <c r="S1" s="75" t="s">
        <v>44</v>
      </c>
      <c r="T1" s="75" t="s">
        <v>44</v>
      </c>
    </row>
    <row r="2" spans="1:20" ht="21.75" customHeight="1" x14ac:dyDescent="0.25">
      <c r="A2" s="77" t="s">
        <v>28</v>
      </c>
      <c r="B2" s="78"/>
      <c r="C2" s="78"/>
      <c r="D2" s="78"/>
      <c r="E2" s="78"/>
      <c r="F2" s="78"/>
      <c r="G2" s="78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18" customFormat="1" ht="30" x14ac:dyDescent="0.2">
      <c r="A3" s="26" t="s">
        <v>3</v>
      </c>
      <c r="B3" s="26" t="s">
        <v>1</v>
      </c>
      <c r="C3" s="27" t="s">
        <v>4</v>
      </c>
      <c r="D3" s="27" t="s">
        <v>5</v>
      </c>
      <c r="E3" s="28" t="s">
        <v>29</v>
      </c>
      <c r="F3" s="29" t="s">
        <v>27</v>
      </c>
      <c r="G3" s="30" t="s">
        <v>0</v>
      </c>
      <c r="H3" s="26" t="s">
        <v>6</v>
      </c>
      <c r="I3" s="31" t="s">
        <v>2</v>
      </c>
      <c r="J3" s="31" t="s">
        <v>2</v>
      </c>
      <c r="K3" s="31" t="s">
        <v>2</v>
      </c>
      <c r="L3" s="31" t="s">
        <v>2</v>
      </c>
      <c r="M3" s="31" t="s">
        <v>2</v>
      </c>
      <c r="N3" s="31" t="s">
        <v>2</v>
      </c>
      <c r="O3" s="31" t="s">
        <v>2</v>
      </c>
      <c r="P3" s="31" t="s">
        <v>2</v>
      </c>
      <c r="Q3" s="31" t="s">
        <v>2</v>
      </c>
      <c r="R3" s="31" t="s">
        <v>2</v>
      </c>
      <c r="S3" s="31" t="s">
        <v>2</v>
      </c>
      <c r="T3" s="31" t="s">
        <v>2</v>
      </c>
    </row>
    <row r="4" spans="1:20" ht="20.100000000000001" customHeight="1" x14ac:dyDescent="0.25">
      <c r="A4" s="82" t="s">
        <v>38</v>
      </c>
      <c r="B4" s="80">
        <v>1</v>
      </c>
      <c r="C4" s="32">
        <v>1</v>
      </c>
      <c r="D4" s="25" t="s">
        <v>39</v>
      </c>
      <c r="E4" s="33">
        <v>7.0999999999999994E-2</v>
      </c>
      <c r="F4" s="84">
        <v>12000</v>
      </c>
      <c r="G4" s="85">
        <f>F4-(SUM(I4:T4))</f>
        <v>12000</v>
      </c>
      <c r="H4" s="34" t="str">
        <f>IF(G4&lt;0,"ATENÇÃO","OK")</f>
        <v>OK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</row>
    <row r="5" spans="1:20" ht="20.100000000000001" customHeight="1" x14ac:dyDescent="0.25">
      <c r="A5" s="83"/>
      <c r="B5" s="81"/>
      <c r="C5" s="35">
        <v>2</v>
      </c>
      <c r="D5" s="24" t="s">
        <v>40</v>
      </c>
      <c r="E5" s="33">
        <v>0.03</v>
      </c>
      <c r="F5" s="84">
        <v>3500</v>
      </c>
      <c r="G5" s="85">
        <f>F5-(SUM(I5:T5))</f>
        <v>3500</v>
      </c>
      <c r="H5" s="34" t="str">
        <f t="shared" ref="H5" si="0">IF(G5&lt;0,"ATENÇÃO","OK")</f>
        <v>OK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</row>
  </sheetData>
  <mergeCells count="18">
    <mergeCell ref="A2:H2"/>
    <mergeCell ref="L1:L2"/>
    <mergeCell ref="M1:M2"/>
    <mergeCell ref="A1:C1"/>
    <mergeCell ref="D1:E1"/>
    <mergeCell ref="F1:H1"/>
    <mergeCell ref="I1:I2"/>
    <mergeCell ref="J1:J2"/>
    <mergeCell ref="K1:K2"/>
    <mergeCell ref="A4:A5"/>
    <mergeCell ref="B4:B5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17" priority="1" stopIfTrue="1" operator="greaterThan">
      <formula>0</formula>
    </cfRule>
    <cfRule type="cellIs" dxfId="16" priority="2" stopIfTrue="1" operator="greaterThan">
      <formula>0</formula>
    </cfRule>
    <cfRule type="cellIs" dxfId="15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Reit-PROAD</vt:lpstr>
      <vt:lpstr>Reit-PROEX</vt:lpstr>
      <vt:lpstr>ESAG</vt:lpstr>
      <vt:lpstr>CEART</vt:lpstr>
      <vt:lpstr>FAED</vt:lpstr>
      <vt:lpstr>CEAD</vt:lpstr>
      <vt:lpstr>CEFID</vt:lpstr>
      <vt:lpstr>CERES</vt:lpstr>
      <vt:lpstr>CESFI</vt:lpstr>
      <vt:lpstr>CCT</vt:lpstr>
      <vt:lpstr>CEO</vt:lpstr>
      <vt:lpstr>CAV</vt:lpstr>
      <vt:lpstr>CEAVI</vt:lpstr>
      <vt:lpstr>CEPLAN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2015-07-08T18:46:53Z</cp:lastPrinted>
  <dcterms:created xsi:type="dcterms:W3CDTF">2010-06-19T20:43:11Z</dcterms:created>
  <dcterms:modified xsi:type="dcterms:W3CDTF">2017-02-16T20:41:22Z</dcterms:modified>
</cp:coreProperties>
</file>